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002904\CHB Acquisition Dropbox\Cheryl Brewer\PC\Desktop\"/>
    </mc:Choice>
  </mc:AlternateContent>
  <xr:revisionPtr revIDLastSave="0" documentId="13_ncr:1_{7CC84B3D-995F-453B-A4D3-AC58D4B96E64}" xr6:coauthVersionLast="41" xr6:coauthVersionMax="41" xr10:uidLastSave="{00000000-0000-0000-0000-000000000000}"/>
  <bookViews>
    <workbookView xWindow="-90" yWindow="-90" windowWidth="19380" windowHeight="10380" xr2:uid="{00000000-000D-0000-FFFF-FFFF00000000}"/>
  </bookViews>
  <sheets>
    <sheet name="TIA ROW Concept Estimate" sheetId="1" r:id="rId1"/>
  </sheets>
  <definedNames>
    <definedName name="_xlnm.Print_Area" localSheetId="0">'TIA ROW Concept Estimate'!$B$3:$J$99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D17" i="1"/>
  <c r="D88" i="1" l="1"/>
  <c r="G88" i="1" s="1"/>
  <c r="G87" i="1"/>
  <c r="G80" i="1"/>
  <c r="E40" i="1"/>
  <c r="E58" i="1"/>
  <c r="F58" i="1"/>
  <c r="F55" i="1"/>
  <c r="F52" i="1"/>
  <c r="F11" i="1"/>
  <c r="E11" i="1"/>
  <c r="G86" i="1" l="1"/>
  <c r="G85" i="1"/>
  <c r="D79" i="1"/>
  <c r="G79" i="1" s="1"/>
  <c r="G78" i="1"/>
  <c r="G77" i="1"/>
  <c r="G76" i="1"/>
  <c r="G75" i="1"/>
  <c r="G69" i="1"/>
  <c r="F69" i="1"/>
  <c r="E69" i="1"/>
  <c r="D69" i="1"/>
  <c r="G66" i="1"/>
  <c r="F66" i="1"/>
  <c r="E66" i="1"/>
  <c r="D66" i="1"/>
  <c r="E52" i="1"/>
  <c r="F46" i="1"/>
  <c r="E46" i="1"/>
  <c r="F43" i="1"/>
  <c r="E43" i="1"/>
  <c r="F40" i="1"/>
  <c r="G32" i="1"/>
  <c r="G31" i="1"/>
  <c r="G30" i="1"/>
  <c r="G29" i="1"/>
  <c r="G28" i="1"/>
  <c r="G17" i="1"/>
  <c r="F17" i="1"/>
  <c r="E17" i="1"/>
  <c r="G14" i="1"/>
  <c r="F14" i="1"/>
  <c r="D14" i="1"/>
  <c r="D11" i="1"/>
  <c r="F82" i="1" l="1"/>
  <c r="F89" i="1"/>
  <c r="F23" i="1"/>
  <c r="D70" i="1"/>
  <c r="G70" i="1"/>
  <c r="E70" i="1"/>
  <c r="F70" i="1"/>
  <c r="G23" i="1"/>
  <c r="G33" i="1"/>
  <c r="F35" i="1" s="1"/>
  <c r="D23" i="1"/>
  <c r="E23" i="1"/>
  <c r="F49" i="1"/>
  <c r="F59" i="1" s="1"/>
  <c r="E49" i="1"/>
  <c r="E59" i="1" s="1"/>
  <c r="F72" i="1" l="1"/>
  <c r="F25" i="1"/>
  <c r="F61" i="1"/>
  <c r="E92" i="1" l="1"/>
  <c r="G94" i="1" s="1"/>
</calcChain>
</file>

<file path=xl/sharedStrings.xml><?xml version="1.0" encoding="utf-8"?>
<sst xmlns="http://schemas.openxmlformats.org/spreadsheetml/2006/main" count="166" uniqueCount="101">
  <si>
    <t>Preliminary ROW Cost Estimate</t>
  </si>
  <si>
    <t>Land and Improvements</t>
  </si>
  <si>
    <t>Agriculture</t>
  </si>
  <si>
    <t>Residential</t>
  </si>
  <si>
    <t>Commercial</t>
  </si>
  <si>
    <t>Industrial</t>
  </si>
  <si>
    <t>Fee Simple Area (ac)</t>
  </si>
  <si>
    <t>Fee Simple Estimate</t>
  </si>
  <si>
    <t>Proximity Damages</t>
  </si>
  <si>
    <t>Consequential Damages</t>
  </si>
  <si>
    <t>Cost to Cures</t>
  </si>
  <si>
    <t>Improvements</t>
  </si>
  <si>
    <t>Trade Fixtures</t>
  </si>
  <si>
    <t>PROPERTY TYPE TOTALS</t>
  </si>
  <si>
    <t>Valuation Services</t>
  </si>
  <si>
    <t>Appraisals (# of Parcels)</t>
  </si>
  <si>
    <t>Estimated Fee ( per Parcel)</t>
  </si>
  <si>
    <t>Total Appraisals</t>
  </si>
  <si>
    <t>Specialty Reports</t>
  </si>
  <si>
    <t>Estimated Fees</t>
  </si>
  <si>
    <t>Legal Services</t>
  </si>
  <si>
    <t>Parcels</t>
  </si>
  <si>
    <t>Totals</t>
  </si>
  <si>
    <t>Meeting with Attorney</t>
  </si>
  <si>
    <t>Preliminary Titles</t>
  </si>
  <si>
    <t>Closing and Final Title</t>
  </si>
  <si>
    <t>Recording Fees</t>
  </si>
  <si>
    <t>Valuation Services Sub Total</t>
  </si>
  <si>
    <t>Legal Services Sub Total</t>
  </si>
  <si>
    <t>Administrative</t>
  </si>
  <si>
    <t>Pre-Acquisition</t>
  </si>
  <si>
    <t>Acquisition</t>
  </si>
  <si>
    <t>Administrative Appeals</t>
  </si>
  <si>
    <t>Administrative Sub Total</t>
  </si>
  <si>
    <t>Total Estimated Costs</t>
  </si>
  <si>
    <t>Man Hours/Parcel</t>
  </si>
  <si>
    <t>Estimate ($/ac)</t>
  </si>
  <si>
    <t>Perm Easement Area (ac)</t>
  </si>
  <si>
    <t>Perm Easement Factor</t>
  </si>
  <si>
    <t>Perm Easement Estimate</t>
  </si>
  <si>
    <t>Temp Easement Area (ac)</t>
  </si>
  <si>
    <t>Temp Easement Factor</t>
  </si>
  <si>
    <t>Temp Easement Estimate</t>
  </si>
  <si>
    <t>Notes</t>
  </si>
  <si>
    <t>Adjust Parcels / Fees as required</t>
  </si>
  <si>
    <t>Adjust Parcels as required</t>
  </si>
  <si>
    <t>Enter Fees and Provide Notes as Appropriate</t>
  </si>
  <si>
    <t>Enter Acreage</t>
  </si>
  <si>
    <t>Enter Cost / Acre</t>
  </si>
  <si>
    <t>CALCULATED FIELD</t>
  </si>
  <si>
    <t>Adjust Percentage as Appropriate</t>
  </si>
  <si>
    <t>Enter Estimated Fee per Parcel</t>
  </si>
  <si>
    <t>Enter Estimated Fees and Provide Notes</t>
  </si>
  <si>
    <t>Adjust Parcels / Fees as required (using best judgement)</t>
  </si>
  <si>
    <t>Contingency</t>
  </si>
  <si>
    <t>Overall Contingency</t>
  </si>
  <si>
    <t>Land and Improvements
Sub Total</t>
  </si>
  <si>
    <t>Relocation</t>
  </si>
  <si>
    <t xml:space="preserve">Condemnation </t>
  </si>
  <si>
    <t>Residential Tenant (Qty of Tenants)</t>
  </si>
  <si>
    <t>Residential Owner</t>
  </si>
  <si>
    <t>Business Displacement (Qty)</t>
  </si>
  <si>
    <t>Pro Rata Taxes</t>
  </si>
  <si>
    <t>Prop Pin Replacement</t>
  </si>
  <si>
    <t>Quantity</t>
  </si>
  <si>
    <t>Estimated Cost</t>
  </si>
  <si>
    <t>Adjust Qty / Costs as required</t>
  </si>
  <si>
    <t>Relocation Sub Total</t>
  </si>
  <si>
    <t>Enter Number of Reports</t>
  </si>
  <si>
    <t>Demolition</t>
  </si>
  <si>
    <t>Estimated Fee (per structure)</t>
  </si>
  <si>
    <t>Demolition Sub Total</t>
  </si>
  <si>
    <t>Prepared By:</t>
  </si>
  <si>
    <t>Approved By:</t>
  </si>
  <si>
    <t>Date</t>
  </si>
  <si>
    <t>Adjust Qty as required</t>
  </si>
  <si>
    <t>Enter Estimated Fee per structure</t>
  </si>
  <si>
    <t>UST Removal</t>
  </si>
  <si>
    <r>
      <t>Calculates as</t>
    </r>
    <r>
      <rPr>
        <sz val="10"/>
        <color rgb="FFFF0000"/>
        <rFont val="Calibri"/>
        <family val="2"/>
        <scheme val="minor"/>
      </rPr>
      <t xml:space="preserve"> 15</t>
    </r>
    <r>
      <rPr>
        <sz val="10"/>
        <color theme="1"/>
        <rFont val="Calibri"/>
        <family val="2"/>
        <scheme val="minor"/>
      </rPr>
      <t>% of Acq Parcel Count (Adjust if Necessary)</t>
    </r>
  </si>
  <si>
    <t>Hotel/Apartments</t>
  </si>
  <si>
    <t>Billboard</t>
  </si>
  <si>
    <t>water vaults</t>
  </si>
  <si>
    <t>Sign-light structures</t>
  </si>
  <si>
    <t>Structures</t>
  </si>
  <si>
    <t>total hotel/apartments demolition fee</t>
  </si>
  <si>
    <t>Total UST Removal fee</t>
  </si>
  <si>
    <t>total structural  demolition fee</t>
  </si>
  <si>
    <t xml:space="preserve">total billboard demolition fee </t>
  </si>
  <si>
    <t>total sign-light removal fee</t>
  </si>
  <si>
    <t>total water vault removal fee</t>
  </si>
  <si>
    <t>esimtated fee (per structure)</t>
  </si>
  <si>
    <t>gas/water service separation</t>
  </si>
  <si>
    <t>total gas/water separation</t>
  </si>
  <si>
    <t>Litigation cost</t>
  </si>
  <si>
    <r>
      <t>Calculates as</t>
    </r>
    <r>
      <rPr>
        <sz val="10"/>
        <color rgb="FFFF0000"/>
        <rFont val="Calibri"/>
        <family val="2"/>
        <scheme val="minor"/>
      </rPr>
      <t xml:space="preserve"> 25</t>
    </r>
    <r>
      <rPr>
        <sz val="10"/>
        <color theme="1"/>
        <rFont val="Calibri"/>
        <family val="2"/>
        <scheme val="minor"/>
      </rPr>
      <t>% of Acq Parcel Count (Adjust if Necessary)</t>
    </r>
  </si>
  <si>
    <t>Post acquisition</t>
  </si>
  <si>
    <t>Enter Percentage for Contingency (Default = 10%)</t>
  </si>
  <si>
    <t>Updated 1-24-22-CHB</t>
  </si>
  <si>
    <t xml:space="preserve">PI No. </t>
  </si>
  <si>
    <t xml:space="preserve">Project Name: 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</si>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</sst>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0" fontId="6" fillId="0" borderId="0" xfId="0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Border="1"/>
    <xf numFmtId="164" fontId="5" fillId="0" borderId="0" xfId="0" applyNumberFormat="1" applyFont="1" applyBorder="1" applyAlignment="1">
      <alignment vertical="center"/>
    </xf>
    <xf numFmtId="0" fontId="6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1" fillId="0" borderId="4" xfId="0" applyFont="1" applyBorder="1"/>
    <xf numFmtId="0" fontId="1" fillId="0" borderId="5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6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64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2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4" xfId="0" applyFont="1" applyFill="1" applyBorder="1"/>
    <xf numFmtId="0" fontId="2" fillId="0" borderId="13" xfId="0" applyFont="1" applyBorder="1"/>
    <xf numFmtId="0" fontId="1" fillId="0" borderId="15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9" xfId="0" applyFont="1" applyBorder="1"/>
    <xf numFmtId="0" fontId="1" fillId="0" borderId="16" xfId="0" applyFont="1" applyBorder="1"/>
    <xf numFmtId="0" fontId="1" fillId="0" borderId="13" xfId="0" applyFont="1" applyFill="1" applyBorder="1" applyAlignment="1">
      <alignment horizontal="left"/>
    </xf>
    <xf numFmtId="9" fontId="1" fillId="0" borderId="9" xfId="1" applyFont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0" fontId="1" fillId="3" borderId="14" xfId="0" applyFont="1" applyFill="1" applyBorder="1"/>
    <xf numFmtId="0" fontId="1" fillId="3" borderId="13" xfId="0" applyFont="1" applyFill="1" applyBorder="1"/>
    <xf numFmtId="0" fontId="2" fillId="3" borderId="13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/>
    <xf numFmtId="1" fontId="2" fillId="3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2" fillId="0" borderId="13" xfId="0" applyFont="1" applyFill="1" applyBorder="1"/>
    <xf numFmtId="1" fontId="2" fillId="0" borderId="0" xfId="0" applyNumberFormat="1" applyFont="1" applyFill="1" applyBorder="1" applyAlignment="1">
      <alignment horizontal="center"/>
    </xf>
    <xf numFmtId="14" fontId="6" fillId="0" borderId="9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9" xfId="0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1709459</xdr:colOff>
      <xdr:row>2</xdr:row>
      <xdr:rowOff>65772</xdr:rowOff>
    </xdr:from>
    <xdr:to>
      <xdr:col>8</xdr:col>
      <xdr:colOff>3470072</xdr:colOff>
      <xdr:row>3</xdr:row>
      <xdr:rowOff>151380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876" y="362105"/>
          <a:ext cx="1756077" cy="1080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99"/>
  <sheetViews>
    <sheetView showGridLines="0" tabSelected="1" zoomScale="85" zoomScaleNormal="85" zoomScalePageLayoutView="70" workbookViewId="0">
      <selection activeCell="E92" sqref="E92"/>
    </sheetView>
  </sheetViews>
  <sheetFormatPr defaultColWidth="9.1328125" defaultRowHeight="11" x14ac:dyDescent="0.6"/>
  <cols>
    <col min="1" max="1" width="5.1328125" style="11" customWidth="1"/>
    <col min="2" max="2" width="2.26953125" style="11" customWidth="1"/>
    <col min="3" max="3" width="35" style="11" customWidth="1"/>
    <col min="4" max="7" width="13.26953125" style="11" customWidth="1"/>
    <col min="8" max="8" width="1.7265625" style="11" customWidth="1"/>
    <col min="9" max="9" width="60.54296875" style="11" customWidth="1"/>
    <col min="10" max="10" width="1.7265625" style="11" customWidth="1"/>
    <col min="11" max="11" width="44" style="11" customWidth="1"/>
    <col min="12" max="16384" width="9.1328125" style="11"/>
  </cols>
  <sheetData>
    <row r="2" spans="2:13" ht="11.75" thickBot="1" x14ac:dyDescent="0.75"/>
    <row r="3" spans="2:13" ht="78" customHeight="1" x14ac:dyDescent="0.6">
      <c r="B3" s="19"/>
      <c r="C3" s="75" t="s">
        <v>0</v>
      </c>
      <c r="D3" s="75"/>
      <c r="E3" s="75"/>
      <c r="F3" s="75"/>
      <c r="G3" s="75"/>
      <c r="H3" s="75"/>
      <c r="I3" s="75"/>
      <c r="J3" s="76"/>
      <c r="K3" s="12"/>
      <c r="L3" s="13"/>
      <c r="M3" s="13"/>
    </row>
    <row r="4" spans="2:13" s="15" customFormat="1" ht="16" x14ac:dyDescent="0.8">
      <c r="B4" s="20"/>
      <c r="C4" s="2" t="s">
        <v>98</v>
      </c>
      <c r="D4" s="2"/>
      <c r="E4" s="2"/>
      <c r="F4" s="2"/>
      <c r="G4" s="2"/>
      <c r="H4" s="2"/>
      <c r="I4" s="2"/>
      <c r="J4" s="21"/>
      <c r="K4" s="2"/>
    </row>
    <row r="5" spans="2:13" s="15" customFormat="1" ht="16" x14ac:dyDescent="0.8">
      <c r="B5" s="20"/>
      <c r="C5" s="2" t="s">
        <v>99</v>
      </c>
      <c r="D5" s="2"/>
      <c r="E5" s="2"/>
      <c r="F5" s="2"/>
      <c r="G5" s="2"/>
      <c r="H5" s="2"/>
      <c r="I5" s="2"/>
      <c r="J5" s="21"/>
      <c r="K5" s="2"/>
    </row>
    <row r="6" spans="2:13" s="15" customFormat="1" ht="16" x14ac:dyDescent="0.8">
      <c r="B6" s="20"/>
      <c r="C6" s="2" t="s">
        <v>100</v>
      </c>
      <c r="D6" s="2"/>
      <c r="E6" s="2"/>
      <c r="F6" s="2"/>
      <c r="G6" s="2"/>
      <c r="H6" s="2"/>
      <c r="I6" s="2"/>
      <c r="J6" s="21"/>
      <c r="K6" s="2"/>
    </row>
    <row r="7" spans="2:13" x14ac:dyDescent="0.6">
      <c r="B7" s="22"/>
      <c r="C7" s="12"/>
      <c r="D7" s="12"/>
      <c r="E7" s="12"/>
      <c r="F7" s="12"/>
      <c r="G7" s="12"/>
      <c r="H7" s="12"/>
      <c r="I7" s="12"/>
      <c r="J7" s="23"/>
      <c r="K7" s="12"/>
    </row>
    <row r="8" spans="2:13" ht="13.5" x14ac:dyDescent="0.7">
      <c r="B8" s="22"/>
      <c r="C8" s="44" t="s">
        <v>1</v>
      </c>
      <c r="D8" s="61" t="s">
        <v>2</v>
      </c>
      <c r="E8" s="61" t="s">
        <v>3</v>
      </c>
      <c r="F8" s="61" t="s">
        <v>4</v>
      </c>
      <c r="G8" s="61" t="s">
        <v>5</v>
      </c>
      <c r="H8" s="62"/>
      <c r="I8" s="63" t="s">
        <v>43</v>
      </c>
      <c r="J8" s="23"/>
      <c r="K8" s="1"/>
    </row>
    <row r="9" spans="2:13" ht="13.5" x14ac:dyDescent="0.7">
      <c r="B9" s="22"/>
      <c r="C9" s="45" t="s">
        <v>36</v>
      </c>
      <c r="D9" s="6">
        <v>0</v>
      </c>
      <c r="E9" s="6">
        <v>0</v>
      </c>
      <c r="F9" s="6">
        <v>0</v>
      </c>
      <c r="G9" s="6">
        <v>0</v>
      </c>
      <c r="H9" s="5"/>
      <c r="I9" s="46" t="s">
        <v>48</v>
      </c>
      <c r="J9" s="23"/>
      <c r="K9" s="5"/>
    </row>
    <row r="10" spans="2:13" ht="13.5" x14ac:dyDescent="0.7">
      <c r="B10" s="22"/>
      <c r="C10" s="45" t="s">
        <v>6</v>
      </c>
      <c r="D10" s="7">
        <v>0</v>
      </c>
      <c r="E10" s="7">
        <v>0</v>
      </c>
      <c r="F10" s="70">
        <v>0</v>
      </c>
      <c r="G10" s="7">
        <v>0</v>
      </c>
      <c r="H10" s="5"/>
      <c r="I10" s="46" t="s">
        <v>47</v>
      </c>
      <c r="J10" s="23"/>
      <c r="K10" s="5"/>
    </row>
    <row r="11" spans="2:13" ht="13.5" x14ac:dyDescent="0.7">
      <c r="B11" s="22"/>
      <c r="C11" s="59" t="s">
        <v>7</v>
      </c>
      <c r="D11" s="57">
        <f t="shared" ref="D11" si="0">D9*D10</f>
        <v>0</v>
      </c>
      <c r="E11" s="57">
        <f>E9*E10</f>
        <v>0</v>
      </c>
      <c r="F11" s="57">
        <f>F9*F10</f>
        <v>0</v>
      </c>
      <c r="G11" s="57">
        <f>G9*G10</f>
        <v>0</v>
      </c>
      <c r="H11" s="40"/>
      <c r="I11" s="58" t="s">
        <v>49</v>
      </c>
      <c r="J11" s="23"/>
      <c r="K11" s="5"/>
    </row>
    <row r="12" spans="2:13" ht="13.5" x14ac:dyDescent="0.7">
      <c r="B12" s="22"/>
      <c r="C12" s="45" t="s">
        <v>37</v>
      </c>
      <c r="D12" s="41">
        <v>0</v>
      </c>
      <c r="E12" s="41">
        <v>0</v>
      </c>
      <c r="F12" s="41">
        <v>0</v>
      </c>
      <c r="G12" s="41">
        <v>0</v>
      </c>
      <c r="H12" s="34"/>
      <c r="I12" s="47" t="s">
        <v>47</v>
      </c>
      <c r="J12" s="23"/>
      <c r="K12" s="5"/>
    </row>
    <row r="13" spans="2:13" ht="13.5" x14ac:dyDescent="0.7">
      <c r="B13" s="22"/>
      <c r="C13" s="45" t="s">
        <v>38</v>
      </c>
      <c r="D13" s="42">
        <v>0.75</v>
      </c>
      <c r="E13" s="42">
        <v>0.75</v>
      </c>
      <c r="F13" s="42">
        <v>0.75</v>
      </c>
      <c r="G13" s="42">
        <v>0.75</v>
      </c>
      <c r="H13" s="34"/>
      <c r="I13" s="47" t="s">
        <v>50</v>
      </c>
      <c r="J13" s="23"/>
      <c r="K13" s="5"/>
    </row>
    <row r="14" spans="2:13" ht="13.5" x14ac:dyDescent="0.7">
      <c r="B14" s="22"/>
      <c r="C14" s="59" t="s">
        <v>39</v>
      </c>
      <c r="D14" s="57">
        <f t="shared" ref="D14" si="1">D9*D12*D13</f>
        <v>0</v>
      </c>
      <c r="E14" s="57">
        <v>0</v>
      </c>
      <c r="F14" s="57">
        <f t="shared" ref="F14:G14" si="2">F9*F12*F13</f>
        <v>0</v>
      </c>
      <c r="G14" s="57">
        <f t="shared" si="2"/>
        <v>0</v>
      </c>
      <c r="H14" s="40"/>
      <c r="I14" s="58" t="s">
        <v>49</v>
      </c>
      <c r="J14" s="23"/>
      <c r="K14" s="5"/>
    </row>
    <row r="15" spans="2:13" ht="13.5" x14ac:dyDescent="0.7">
      <c r="B15" s="22"/>
      <c r="C15" s="45" t="s">
        <v>40</v>
      </c>
      <c r="D15" s="41">
        <v>0</v>
      </c>
      <c r="E15" s="41">
        <v>0</v>
      </c>
      <c r="F15" s="71">
        <v>0</v>
      </c>
      <c r="G15" s="41">
        <v>0</v>
      </c>
      <c r="H15" s="34"/>
      <c r="I15" s="47" t="s">
        <v>47</v>
      </c>
      <c r="J15" s="23"/>
      <c r="K15" s="5"/>
    </row>
    <row r="16" spans="2:13" ht="13.5" x14ac:dyDescent="0.7">
      <c r="B16" s="22"/>
      <c r="C16" s="45" t="s">
        <v>41</v>
      </c>
      <c r="D16" s="42">
        <v>0.4</v>
      </c>
      <c r="E16" s="42">
        <v>0.4</v>
      </c>
      <c r="F16" s="42">
        <v>0.4</v>
      </c>
      <c r="G16" s="42">
        <v>0.4</v>
      </c>
      <c r="H16" s="34"/>
      <c r="I16" s="47" t="s">
        <v>50</v>
      </c>
      <c r="J16" s="23"/>
      <c r="K16" s="5"/>
    </row>
    <row r="17" spans="2:11" ht="13.5" x14ac:dyDescent="0.7">
      <c r="B17" s="22"/>
      <c r="C17" s="59" t="s">
        <v>42</v>
      </c>
      <c r="D17" s="57">
        <f>D9*D15*D16</f>
        <v>0</v>
      </c>
      <c r="E17" s="57">
        <f>E9*E15*E16</f>
        <v>0</v>
      </c>
      <c r="F17" s="57">
        <f t="shared" ref="F17:G17" si="3">F9*F15*F16</f>
        <v>0</v>
      </c>
      <c r="G17" s="57">
        <f t="shared" si="3"/>
        <v>0</v>
      </c>
      <c r="H17" s="40"/>
      <c r="I17" s="58" t="s">
        <v>49</v>
      </c>
      <c r="J17" s="23"/>
      <c r="K17" s="5"/>
    </row>
    <row r="18" spans="2:11" ht="13.5" x14ac:dyDescent="0.7">
      <c r="B18" s="22"/>
      <c r="C18" s="45" t="s">
        <v>8</v>
      </c>
      <c r="D18" s="33">
        <v>0</v>
      </c>
      <c r="E18" s="33">
        <v>0</v>
      </c>
      <c r="F18" s="33">
        <v>0</v>
      </c>
      <c r="G18" s="33">
        <v>0</v>
      </c>
      <c r="H18" s="34"/>
      <c r="I18" s="47" t="s">
        <v>46</v>
      </c>
      <c r="J18" s="23"/>
      <c r="K18" s="5"/>
    </row>
    <row r="19" spans="2:11" ht="13.5" x14ac:dyDescent="0.7">
      <c r="B19" s="22"/>
      <c r="C19" s="45" t="s">
        <v>9</v>
      </c>
      <c r="D19" s="33">
        <v>0</v>
      </c>
      <c r="E19" s="33">
        <v>0</v>
      </c>
      <c r="F19" s="33">
        <v>0</v>
      </c>
      <c r="G19" s="33">
        <v>0</v>
      </c>
      <c r="H19" s="34"/>
      <c r="I19" s="47" t="s">
        <v>46</v>
      </c>
      <c r="J19" s="23"/>
      <c r="K19" s="5"/>
    </row>
    <row r="20" spans="2:11" ht="13.5" x14ac:dyDescent="0.7">
      <c r="B20" s="22"/>
      <c r="C20" s="45" t="s">
        <v>10</v>
      </c>
      <c r="D20" s="33">
        <v>0</v>
      </c>
      <c r="E20" s="33">
        <v>0</v>
      </c>
      <c r="F20" s="33">
        <v>0</v>
      </c>
      <c r="G20" s="33">
        <v>0</v>
      </c>
      <c r="H20" s="34"/>
      <c r="I20" s="47" t="s">
        <v>46</v>
      </c>
      <c r="J20" s="23"/>
      <c r="K20" s="5"/>
    </row>
    <row r="21" spans="2:11" ht="13.5" x14ac:dyDescent="0.7">
      <c r="B21" s="22"/>
      <c r="C21" s="45" t="s">
        <v>11</v>
      </c>
      <c r="D21" s="33">
        <v>0</v>
      </c>
      <c r="E21" s="33">
        <v>0</v>
      </c>
      <c r="F21" s="33">
        <v>0</v>
      </c>
      <c r="G21" s="33">
        <v>0</v>
      </c>
      <c r="H21" s="34"/>
      <c r="I21" s="47" t="s">
        <v>46</v>
      </c>
      <c r="J21" s="23"/>
      <c r="K21" s="5"/>
    </row>
    <row r="22" spans="2:11" ht="13.5" x14ac:dyDescent="0.7">
      <c r="B22" s="22"/>
      <c r="C22" s="45" t="s">
        <v>12</v>
      </c>
      <c r="D22" s="33">
        <v>0</v>
      </c>
      <c r="E22" s="33">
        <v>0</v>
      </c>
      <c r="F22" s="33">
        <v>0</v>
      </c>
      <c r="G22" s="33">
        <v>0</v>
      </c>
      <c r="H22" s="34"/>
      <c r="I22" s="47" t="s">
        <v>46</v>
      </c>
      <c r="J22" s="23"/>
      <c r="K22" s="5"/>
    </row>
    <row r="23" spans="2:11" ht="13.5" x14ac:dyDescent="0.7">
      <c r="B23" s="22"/>
      <c r="C23" s="60" t="s">
        <v>13</v>
      </c>
      <c r="D23" s="39">
        <f>D11+D14+D17+D18+D19+D20+D21+D22</f>
        <v>0</v>
      </c>
      <c r="E23" s="39">
        <f>E11+E14+E17+E18+E19+E20+E21+E22</f>
        <v>0</v>
      </c>
      <c r="F23" s="39">
        <f>F11+F14+F17+F18+F19+F20+F21+F22</f>
        <v>0</v>
      </c>
      <c r="G23" s="39">
        <f>G11+G14+G17+G18+G19+G20+G21+G22</f>
        <v>0</v>
      </c>
      <c r="H23" s="40"/>
      <c r="I23" s="58" t="s">
        <v>49</v>
      </c>
      <c r="J23" s="23"/>
      <c r="K23" s="5"/>
    </row>
    <row r="24" spans="2:11" ht="13.5" x14ac:dyDescent="0.7">
      <c r="B24" s="22"/>
      <c r="C24" s="67"/>
      <c r="D24" s="43"/>
      <c r="E24" s="43"/>
      <c r="F24" s="43"/>
      <c r="G24" s="43"/>
      <c r="H24" s="34"/>
      <c r="I24" s="47"/>
      <c r="J24" s="23"/>
      <c r="K24" s="5"/>
    </row>
    <row r="25" spans="2:11" ht="29.25" customHeight="1" x14ac:dyDescent="0.7">
      <c r="B25" s="22"/>
      <c r="C25" s="49"/>
      <c r="D25" s="78" t="s">
        <v>56</v>
      </c>
      <c r="E25" s="78"/>
      <c r="F25" s="79">
        <f>D23+E23+F23+G23</f>
        <v>0</v>
      </c>
      <c r="G25" s="50"/>
      <c r="H25" s="51"/>
      <c r="I25" s="52" t="s">
        <v>49</v>
      </c>
      <c r="J25" s="23"/>
      <c r="K25" s="9"/>
    </row>
    <row r="26" spans="2:11" ht="13.5" x14ac:dyDescent="0.7">
      <c r="B26" s="22"/>
      <c r="C26" s="5"/>
      <c r="D26" s="1"/>
      <c r="E26" s="1"/>
      <c r="F26" s="1"/>
      <c r="G26" s="1"/>
      <c r="H26" s="5"/>
      <c r="I26" s="5"/>
      <c r="J26" s="23"/>
      <c r="K26" s="5"/>
    </row>
    <row r="27" spans="2:11" ht="13.5" x14ac:dyDescent="0.7">
      <c r="B27" s="22"/>
      <c r="C27" s="44" t="s">
        <v>57</v>
      </c>
      <c r="D27" s="61" t="s">
        <v>64</v>
      </c>
      <c r="E27" s="61" t="s">
        <v>65</v>
      </c>
      <c r="F27" s="61"/>
      <c r="G27" s="61" t="s">
        <v>22</v>
      </c>
      <c r="H27" s="62"/>
      <c r="I27" s="64"/>
      <c r="J27" s="23"/>
      <c r="K27" s="5"/>
    </row>
    <row r="28" spans="2:11" ht="13.5" x14ac:dyDescent="0.7">
      <c r="B28" s="22"/>
      <c r="C28" s="45" t="s">
        <v>59</v>
      </c>
      <c r="D28" s="1">
        <v>0</v>
      </c>
      <c r="E28" s="6">
        <v>35000</v>
      </c>
      <c r="F28" s="1"/>
      <c r="G28" s="6">
        <f>D28*E28</f>
        <v>0</v>
      </c>
      <c r="H28" s="5"/>
      <c r="I28" s="46" t="s">
        <v>66</v>
      </c>
      <c r="J28" s="23"/>
      <c r="K28" s="5"/>
    </row>
    <row r="29" spans="2:11" ht="13.5" x14ac:dyDescent="0.7">
      <c r="B29" s="22"/>
      <c r="C29" s="45" t="s">
        <v>60</v>
      </c>
      <c r="D29" s="1">
        <v>0</v>
      </c>
      <c r="E29" s="6">
        <v>55000</v>
      </c>
      <c r="F29" s="6"/>
      <c r="G29" s="6">
        <f t="shared" ref="G29:G32" si="4">D29*E29</f>
        <v>0</v>
      </c>
      <c r="H29" s="5"/>
      <c r="I29" s="46" t="s">
        <v>66</v>
      </c>
      <c r="J29" s="23"/>
      <c r="K29" s="5"/>
    </row>
    <row r="30" spans="2:11" ht="13.5" x14ac:dyDescent="0.7">
      <c r="B30" s="22"/>
      <c r="C30" s="45" t="s">
        <v>61</v>
      </c>
      <c r="D30" s="1">
        <v>0</v>
      </c>
      <c r="E30" s="6">
        <v>30000</v>
      </c>
      <c r="F30" s="6"/>
      <c r="G30" s="6">
        <f t="shared" si="4"/>
        <v>0</v>
      </c>
      <c r="H30" s="5"/>
      <c r="I30" s="46" t="s">
        <v>66</v>
      </c>
      <c r="J30" s="23"/>
      <c r="K30" s="5"/>
    </row>
    <row r="31" spans="2:11" ht="13.5" x14ac:dyDescent="0.7">
      <c r="B31" s="22"/>
      <c r="C31" s="45" t="s">
        <v>62</v>
      </c>
      <c r="D31" s="1">
        <v>0</v>
      </c>
      <c r="E31" s="33">
        <v>1500</v>
      </c>
      <c r="F31" s="6"/>
      <c r="G31" s="6">
        <f t="shared" si="4"/>
        <v>0</v>
      </c>
      <c r="H31" s="5"/>
      <c r="I31" s="46" t="s">
        <v>66</v>
      </c>
      <c r="J31" s="23"/>
      <c r="K31" s="5"/>
    </row>
    <row r="32" spans="2:11" ht="13.5" x14ac:dyDescent="0.7">
      <c r="B32" s="22"/>
      <c r="C32" s="45" t="s">
        <v>63</v>
      </c>
      <c r="D32" s="1">
        <v>0</v>
      </c>
      <c r="E32" s="33">
        <v>1500</v>
      </c>
      <c r="F32" s="6"/>
      <c r="G32" s="6">
        <f t="shared" si="4"/>
        <v>0</v>
      </c>
      <c r="H32" s="5"/>
      <c r="I32" s="46" t="s">
        <v>66</v>
      </c>
      <c r="J32" s="23"/>
      <c r="K32" s="5"/>
    </row>
    <row r="33" spans="2:11" ht="13.5" x14ac:dyDescent="0.7">
      <c r="B33" s="22"/>
      <c r="C33" s="60" t="s">
        <v>13</v>
      </c>
      <c r="D33" s="65">
        <v>0</v>
      </c>
      <c r="E33" s="39"/>
      <c r="F33" s="39"/>
      <c r="G33" s="39">
        <f>SUM(G28:G32)</f>
        <v>0</v>
      </c>
      <c r="H33" s="40"/>
      <c r="I33" s="58" t="s">
        <v>49</v>
      </c>
      <c r="J33" s="23"/>
      <c r="K33" s="5"/>
    </row>
    <row r="34" spans="2:11" ht="13.5" x14ac:dyDescent="0.7">
      <c r="B34" s="22"/>
      <c r="C34" s="67"/>
      <c r="D34" s="68"/>
      <c r="E34" s="43"/>
      <c r="F34" s="43"/>
      <c r="G34" s="43"/>
      <c r="H34" s="34"/>
      <c r="I34" s="47"/>
      <c r="J34" s="23"/>
      <c r="K34" s="5"/>
    </row>
    <row r="35" spans="2:11" ht="13.5" x14ac:dyDescent="0.7">
      <c r="B35" s="22"/>
      <c r="C35" s="49"/>
      <c r="D35" s="80" t="s">
        <v>67</v>
      </c>
      <c r="E35" s="80"/>
      <c r="F35" s="79">
        <f>G33</f>
        <v>0</v>
      </c>
      <c r="G35" s="50"/>
      <c r="H35" s="53"/>
      <c r="I35" s="54" t="s">
        <v>49</v>
      </c>
      <c r="J35" s="23"/>
      <c r="K35" s="5"/>
    </row>
    <row r="36" spans="2:11" ht="13.5" x14ac:dyDescent="0.7">
      <c r="B36" s="22"/>
      <c r="C36" s="5"/>
      <c r="D36" s="30"/>
      <c r="E36" s="30"/>
      <c r="F36" s="8"/>
      <c r="G36" s="1"/>
      <c r="H36" s="5"/>
      <c r="I36" s="5"/>
      <c r="J36" s="23"/>
      <c r="K36" s="5"/>
    </row>
    <row r="37" spans="2:11" ht="13.5" x14ac:dyDescent="0.7">
      <c r="B37" s="22"/>
      <c r="C37" s="44" t="s">
        <v>69</v>
      </c>
      <c r="D37" s="61"/>
      <c r="E37" s="61" t="s">
        <v>3</v>
      </c>
      <c r="F37" s="61" t="s">
        <v>4</v>
      </c>
      <c r="G37" s="61"/>
      <c r="H37" s="62"/>
      <c r="I37" s="64"/>
      <c r="J37" s="23"/>
      <c r="K37" s="5"/>
    </row>
    <row r="38" spans="2:11" ht="13.5" x14ac:dyDescent="0.7">
      <c r="B38" s="22"/>
      <c r="C38" s="55" t="s">
        <v>83</v>
      </c>
      <c r="D38" s="37"/>
      <c r="E38" s="37">
        <v>0</v>
      </c>
      <c r="F38" s="37">
        <v>0</v>
      </c>
      <c r="G38" s="1"/>
      <c r="H38" s="5"/>
      <c r="I38" s="46" t="s">
        <v>75</v>
      </c>
      <c r="J38" s="23"/>
      <c r="K38" s="5"/>
    </row>
    <row r="39" spans="2:11" ht="13.5" x14ac:dyDescent="0.7">
      <c r="B39" s="22"/>
      <c r="C39" s="55" t="s">
        <v>70</v>
      </c>
      <c r="D39" s="37"/>
      <c r="E39" s="6">
        <v>15000</v>
      </c>
      <c r="F39" s="6">
        <v>25000</v>
      </c>
      <c r="G39" s="1"/>
      <c r="H39" s="5"/>
      <c r="I39" s="46" t="s">
        <v>76</v>
      </c>
      <c r="J39" s="23"/>
      <c r="K39" s="5"/>
    </row>
    <row r="40" spans="2:11" ht="13.5" x14ac:dyDescent="0.7">
      <c r="B40" s="22"/>
      <c r="C40" s="55" t="s">
        <v>86</v>
      </c>
      <c r="D40" s="37"/>
      <c r="E40" s="6">
        <f>E38*E39</f>
        <v>0</v>
      </c>
      <c r="F40" s="6">
        <f>F38*F39</f>
        <v>0</v>
      </c>
      <c r="G40" s="1"/>
      <c r="H40" s="5"/>
      <c r="I40" s="47" t="s">
        <v>49</v>
      </c>
      <c r="J40" s="23"/>
      <c r="K40" s="5"/>
    </row>
    <row r="41" spans="2:11" ht="13.5" x14ac:dyDescent="0.7">
      <c r="B41" s="22"/>
      <c r="C41" s="55" t="s">
        <v>79</v>
      </c>
      <c r="D41" s="37"/>
      <c r="E41" s="37">
        <v>0</v>
      </c>
      <c r="F41" s="37">
        <v>0</v>
      </c>
      <c r="G41" s="1"/>
      <c r="H41" s="5"/>
      <c r="I41" s="46" t="s">
        <v>75</v>
      </c>
      <c r="J41" s="23"/>
      <c r="K41" s="5"/>
    </row>
    <row r="42" spans="2:11" ht="13.5" x14ac:dyDescent="0.7">
      <c r="B42" s="22"/>
      <c r="C42" s="55" t="s">
        <v>70</v>
      </c>
      <c r="D42" s="37"/>
      <c r="E42" s="6">
        <v>0</v>
      </c>
      <c r="F42" s="6">
        <v>60000</v>
      </c>
      <c r="G42" s="1"/>
      <c r="H42" s="5"/>
      <c r="I42" s="46" t="s">
        <v>76</v>
      </c>
      <c r="J42" s="23"/>
      <c r="K42" s="5"/>
    </row>
    <row r="43" spans="2:11" ht="13.5" x14ac:dyDescent="0.7">
      <c r="B43" s="22"/>
      <c r="C43" s="55" t="s">
        <v>84</v>
      </c>
      <c r="D43" s="37"/>
      <c r="E43" s="6">
        <f>E41*E42</f>
        <v>0</v>
      </c>
      <c r="F43" s="6">
        <f>F41*F42</f>
        <v>0</v>
      </c>
      <c r="G43" s="1"/>
      <c r="H43" s="5"/>
      <c r="I43" s="47" t="s">
        <v>49</v>
      </c>
      <c r="J43" s="23"/>
      <c r="K43" s="5"/>
    </row>
    <row r="44" spans="2:11" ht="13.5" x14ac:dyDescent="0.7">
      <c r="B44" s="22"/>
      <c r="C44" s="55" t="s">
        <v>80</v>
      </c>
      <c r="D44" s="37"/>
      <c r="E44" s="37">
        <v>0</v>
      </c>
      <c r="F44" s="37">
        <v>0</v>
      </c>
      <c r="G44" s="1"/>
      <c r="H44" s="5"/>
      <c r="I44" s="46" t="s">
        <v>75</v>
      </c>
      <c r="J44" s="23"/>
      <c r="K44" s="5"/>
    </row>
    <row r="45" spans="2:11" ht="13.5" x14ac:dyDescent="0.7">
      <c r="B45" s="22"/>
      <c r="C45" s="55" t="s">
        <v>70</v>
      </c>
      <c r="D45" s="37"/>
      <c r="E45" s="6">
        <v>0</v>
      </c>
      <c r="F45" s="6">
        <v>8000</v>
      </c>
      <c r="G45" s="1"/>
      <c r="H45" s="5"/>
      <c r="I45" s="46" t="s">
        <v>76</v>
      </c>
      <c r="J45" s="23"/>
      <c r="K45" s="5"/>
    </row>
    <row r="46" spans="2:11" ht="13.5" x14ac:dyDescent="0.7">
      <c r="B46" s="22"/>
      <c r="C46" s="55" t="s">
        <v>87</v>
      </c>
      <c r="D46" s="37"/>
      <c r="E46" s="6">
        <f>E44*E45</f>
        <v>0</v>
      </c>
      <c r="F46" s="6">
        <f>F44*F45</f>
        <v>0</v>
      </c>
      <c r="G46" s="1"/>
      <c r="H46" s="5"/>
      <c r="I46" s="47" t="s">
        <v>49</v>
      </c>
      <c r="J46" s="23"/>
      <c r="K46" s="5"/>
    </row>
    <row r="47" spans="2:11" ht="13.5" x14ac:dyDescent="0.7">
      <c r="B47" s="22"/>
      <c r="C47" s="55" t="s">
        <v>77</v>
      </c>
      <c r="D47" s="37"/>
      <c r="E47" s="10">
        <v>0</v>
      </c>
      <c r="F47" s="10">
        <v>0</v>
      </c>
      <c r="G47" s="1"/>
      <c r="H47" s="5"/>
      <c r="I47" s="47" t="s">
        <v>75</v>
      </c>
      <c r="J47" s="23"/>
      <c r="K47" s="5"/>
    </row>
    <row r="48" spans="2:11" ht="13.5" x14ac:dyDescent="0.7">
      <c r="B48" s="22"/>
      <c r="C48" s="55" t="s">
        <v>70</v>
      </c>
      <c r="D48" s="37"/>
      <c r="E48" s="6">
        <v>0</v>
      </c>
      <c r="F48" s="6">
        <v>50000</v>
      </c>
      <c r="G48" s="1"/>
      <c r="H48" s="5"/>
      <c r="I48" s="47" t="s">
        <v>76</v>
      </c>
      <c r="J48" s="23"/>
      <c r="K48" s="5"/>
    </row>
    <row r="49" spans="2:11" ht="13.5" x14ac:dyDescent="0.7">
      <c r="B49" s="22"/>
      <c r="C49" s="55" t="s">
        <v>85</v>
      </c>
      <c r="D49" s="37"/>
      <c r="E49" s="6">
        <f>E47*E48</f>
        <v>0</v>
      </c>
      <c r="F49" s="6">
        <f>F47*F48</f>
        <v>0</v>
      </c>
      <c r="G49" s="1"/>
      <c r="H49" s="5"/>
      <c r="I49" s="47" t="s">
        <v>49</v>
      </c>
      <c r="J49" s="23"/>
      <c r="K49" s="5"/>
    </row>
    <row r="50" spans="2:11" ht="13.5" x14ac:dyDescent="0.7">
      <c r="B50" s="22"/>
      <c r="C50" s="55" t="s">
        <v>81</v>
      </c>
      <c r="D50" s="37"/>
      <c r="E50" s="37">
        <v>0</v>
      </c>
      <c r="F50" s="37">
        <v>0</v>
      </c>
      <c r="G50" s="1"/>
      <c r="H50" s="5"/>
      <c r="I50" s="46" t="s">
        <v>75</v>
      </c>
      <c r="J50" s="23"/>
      <c r="K50" s="5"/>
    </row>
    <row r="51" spans="2:11" ht="13.5" x14ac:dyDescent="0.7">
      <c r="B51" s="22"/>
      <c r="C51" s="55" t="s">
        <v>70</v>
      </c>
      <c r="D51" s="37"/>
      <c r="E51" s="6">
        <v>0</v>
      </c>
      <c r="F51" s="6">
        <v>15000</v>
      </c>
      <c r="G51" s="1"/>
      <c r="H51" s="5"/>
      <c r="I51" s="46" t="s">
        <v>76</v>
      </c>
      <c r="J51" s="23"/>
      <c r="K51" s="5"/>
    </row>
    <row r="52" spans="2:11" ht="13.5" x14ac:dyDescent="0.7">
      <c r="B52" s="22"/>
      <c r="C52" s="55" t="s">
        <v>89</v>
      </c>
      <c r="D52" s="37"/>
      <c r="E52" s="6">
        <f>E50*E51</f>
        <v>0</v>
      </c>
      <c r="F52" s="6">
        <f>F50*F51</f>
        <v>0</v>
      </c>
      <c r="G52" s="1"/>
      <c r="H52" s="5"/>
      <c r="I52" s="47" t="s">
        <v>49</v>
      </c>
      <c r="J52" s="23"/>
      <c r="K52" s="5"/>
    </row>
    <row r="53" spans="2:11" ht="13.5" x14ac:dyDescent="0.7">
      <c r="B53" s="22"/>
      <c r="C53" s="55" t="s">
        <v>82</v>
      </c>
      <c r="D53" s="37"/>
      <c r="E53" s="72">
        <v>0</v>
      </c>
      <c r="F53" s="37">
        <v>0</v>
      </c>
      <c r="G53" s="1"/>
      <c r="H53" s="5"/>
      <c r="I53" s="47"/>
      <c r="J53" s="23"/>
      <c r="K53" s="5"/>
    </row>
    <row r="54" spans="2:11" ht="13.5" x14ac:dyDescent="0.7">
      <c r="B54" s="22"/>
      <c r="C54" s="55" t="s">
        <v>70</v>
      </c>
      <c r="D54" s="37"/>
      <c r="E54" s="6">
        <v>0</v>
      </c>
      <c r="F54" s="6">
        <v>1500</v>
      </c>
      <c r="G54" s="1"/>
      <c r="H54" s="5"/>
      <c r="I54" s="47"/>
      <c r="J54" s="23"/>
      <c r="K54" s="5"/>
    </row>
    <row r="55" spans="2:11" ht="13.5" x14ac:dyDescent="0.7">
      <c r="B55" s="22"/>
      <c r="C55" s="55" t="s">
        <v>88</v>
      </c>
      <c r="D55" s="37"/>
      <c r="E55" s="6">
        <v>0</v>
      </c>
      <c r="F55" s="6">
        <f>F53*F54</f>
        <v>0</v>
      </c>
      <c r="G55" s="1"/>
      <c r="H55" s="5"/>
      <c r="I55" s="47"/>
      <c r="J55" s="23"/>
      <c r="K55" s="5"/>
    </row>
    <row r="56" spans="2:11" ht="13.5" x14ac:dyDescent="0.7">
      <c r="B56" s="22"/>
      <c r="C56" s="55" t="s">
        <v>91</v>
      </c>
      <c r="D56" s="37"/>
      <c r="E56" s="72">
        <v>0</v>
      </c>
      <c r="F56" s="72">
        <v>0</v>
      </c>
      <c r="G56" s="1"/>
      <c r="H56" s="5"/>
      <c r="I56" s="47"/>
      <c r="J56" s="23"/>
      <c r="K56" s="5"/>
    </row>
    <row r="57" spans="2:11" ht="13.5" x14ac:dyDescent="0.7">
      <c r="B57" s="22"/>
      <c r="C57" s="55" t="s">
        <v>90</v>
      </c>
      <c r="D57" s="37"/>
      <c r="E57" s="6">
        <v>2500</v>
      </c>
      <c r="F57" s="6">
        <v>2500</v>
      </c>
      <c r="G57" s="1"/>
      <c r="H57" s="5"/>
      <c r="I57" s="47"/>
      <c r="J57" s="23"/>
      <c r="K57" s="5"/>
    </row>
    <row r="58" spans="2:11" ht="13.5" x14ac:dyDescent="0.7">
      <c r="B58" s="22"/>
      <c r="C58" s="55" t="s">
        <v>92</v>
      </c>
      <c r="D58" s="37"/>
      <c r="E58" s="6">
        <f>E56*E57</f>
        <v>0</v>
      </c>
      <c r="F58" s="6">
        <f>F56*F57</f>
        <v>0</v>
      </c>
      <c r="G58" s="1"/>
      <c r="H58" s="5"/>
      <c r="I58" s="47"/>
      <c r="J58" s="23"/>
      <c r="K58" s="5"/>
    </row>
    <row r="59" spans="2:11" ht="13.5" x14ac:dyDescent="0.7">
      <c r="B59" s="22"/>
      <c r="C59" s="60" t="s">
        <v>13</v>
      </c>
      <c r="D59" s="65"/>
      <c r="E59" s="39">
        <f>E40+E43+E46+E49+E52+E55+E58</f>
        <v>0</v>
      </c>
      <c r="F59" s="39">
        <f>F40+F43+F46+F49+F52+F55+F58</f>
        <v>0</v>
      </c>
      <c r="G59" s="39"/>
      <c r="H59" s="40"/>
      <c r="I59" s="58" t="s">
        <v>49</v>
      </c>
      <c r="J59" s="23"/>
      <c r="K59" s="5"/>
    </row>
    <row r="60" spans="2:11" ht="13.5" x14ac:dyDescent="0.7">
      <c r="B60" s="22"/>
      <c r="C60" s="67"/>
      <c r="D60" s="68"/>
      <c r="E60" s="43"/>
      <c r="F60" s="43"/>
      <c r="G60" s="43"/>
      <c r="H60" s="34"/>
      <c r="I60" s="47"/>
      <c r="J60" s="23"/>
      <c r="K60" s="5"/>
    </row>
    <row r="61" spans="2:11" ht="13.5" x14ac:dyDescent="0.7">
      <c r="B61" s="22"/>
      <c r="C61" s="49"/>
      <c r="D61" s="80" t="s">
        <v>71</v>
      </c>
      <c r="E61" s="80"/>
      <c r="F61" s="79">
        <f>E59+F59</f>
        <v>0</v>
      </c>
      <c r="G61" s="50"/>
      <c r="H61" s="53"/>
      <c r="I61" s="54" t="s">
        <v>49</v>
      </c>
      <c r="J61" s="23"/>
      <c r="K61" s="5"/>
    </row>
    <row r="62" spans="2:11" ht="13.5" x14ac:dyDescent="0.7">
      <c r="B62" s="22"/>
      <c r="C62" s="17"/>
      <c r="D62" s="31"/>
      <c r="E62" s="8"/>
      <c r="F62" s="8"/>
      <c r="G62" s="8"/>
      <c r="H62" s="5"/>
      <c r="I62" s="5"/>
      <c r="J62" s="23"/>
      <c r="K62" s="5"/>
    </row>
    <row r="63" spans="2:11" ht="13.5" x14ac:dyDescent="0.7">
      <c r="B63" s="22"/>
      <c r="C63" s="44" t="s">
        <v>14</v>
      </c>
      <c r="D63" s="61" t="s">
        <v>2</v>
      </c>
      <c r="E63" s="61" t="s">
        <v>3</v>
      </c>
      <c r="F63" s="61" t="s">
        <v>4</v>
      </c>
      <c r="G63" s="61" t="s">
        <v>5</v>
      </c>
      <c r="H63" s="62"/>
      <c r="I63" s="64"/>
      <c r="J63" s="23"/>
      <c r="K63" s="5"/>
    </row>
    <row r="64" spans="2:11" ht="13.5" x14ac:dyDescent="0.7">
      <c r="B64" s="22"/>
      <c r="C64" s="45" t="s">
        <v>15</v>
      </c>
      <c r="D64" s="1">
        <v>0</v>
      </c>
      <c r="E64" s="1">
        <v>0</v>
      </c>
      <c r="F64" s="1">
        <v>0</v>
      </c>
      <c r="G64" s="1">
        <v>0</v>
      </c>
      <c r="H64" s="5"/>
      <c r="I64" s="46" t="s">
        <v>45</v>
      </c>
      <c r="J64" s="23"/>
      <c r="K64" s="5"/>
    </row>
    <row r="65" spans="2:11" ht="13.5" x14ac:dyDescent="0.7">
      <c r="B65" s="22"/>
      <c r="C65" s="45" t="s">
        <v>16</v>
      </c>
      <c r="D65" s="6">
        <v>3000</v>
      </c>
      <c r="E65" s="6">
        <v>3500</v>
      </c>
      <c r="F65" s="6">
        <v>5000</v>
      </c>
      <c r="G65" s="6">
        <v>5000</v>
      </c>
      <c r="H65" s="5"/>
      <c r="I65" s="46" t="s">
        <v>51</v>
      </c>
      <c r="J65" s="23"/>
      <c r="K65" s="5"/>
    </row>
    <row r="66" spans="2:11" ht="13.5" x14ac:dyDescent="0.7">
      <c r="B66" s="22"/>
      <c r="C66" s="45" t="s">
        <v>17</v>
      </c>
      <c r="D66" s="33">
        <f t="shared" ref="D66:E66" si="5">D64*D65</f>
        <v>0</v>
      </c>
      <c r="E66" s="33">
        <f t="shared" si="5"/>
        <v>0</v>
      </c>
      <c r="F66" s="33">
        <f>F64*F65</f>
        <v>0</v>
      </c>
      <c r="G66" s="33">
        <f t="shared" ref="G66" si="6">G64*G65</f>
        <v>0</v>
      </c>
      <c r="H66" s="34"/>
      <c r="I66" s="47" t="s">
        <v>49</v>
      </c>
      <c r="J66" s="23"/>
      <c r="K66" s="5"/>
    </row>
    <row r="67" spans="2:11" ht="13.5" x14ac:dyDescent="0.7">
      <c r="B67" s="22"/>
      <c r="C67" s="45" t="s">
        <v>18</v>
      </c>
      <c r="D67" s="35">
        <v>0</v>
      </c>
      <c r="E67" s="35">
        <v>0</v>
      </c>
      <c r="F67" s="35">
        <v>0</v>
      </c>
      <c r="G67" s="35">
        <v>0</v>
      </c>
      <c r="H67" s="34"/>
      <c r="I67" s="47" t="s">
        <v>68</v>
      </c>
      <c r="J67" s="23"/>
      <c r="K67" s="5"/>
    </row>
    <row r="68" spans="2:11" ht="13.5" x14ac:dyDescent="0.7">
      <c r="B68" s="22"/>
      <c r="C68" s="45" t="s">
        <v>19</v>
      </c>
      <c r="D68" s="33">
        <v>2500</v>
      </c>
      <c r="E68" s="33">
        <v>2500</v>
      </c>
      <c r="F68" s="33">
        <v>2500</v>
      </c>
      <c r="G68" s="33">
        <v>2500</v>
      </c>
      <c r="H68" s="34"/>
      <c r="I68" s="47" t="s">
        <v>52</v>
      </c>
      <c r="J68" s="23"/>
      <c r="K68" s="5"/>
    </row>
    <row r="69" spans="2:11" ht="13.5" x14ac:dyDescent="0.7">
      <c r="B69" s="22"/>
      <c r="C69" s="45" t="s">
        <v>17</v>
      </c>
      <c r="D69" s="33">
        <f t="shared" ref="D69:E69" si="7">D67*D68</f>
        <v>0</v>
      </c>
      <c r="E69" s="33">
        <f t="shared" si="7"/>
        <v>0</v>
      </c>
      <c r="F69" s="33">
        <f>F67*F68</f>
        <v>0</v>
      </c>
      <c r="G69" s="33">
        <f t="shared" ref="G69" si="8">G67*G68</f>
        <v>0</v>
      </c>
      <c r="H69" s="34"/>
      <c r="I69" s="47" t="s">
        <v>49</v>
      </c>
      <c r="J69" s="23"/>
      <c r="K69" s="5"/>
    </row>
    <row r="70" spans="2:11" ht="13.5" x14ac:dyDescent="0.7">
      <c r="B70" s="22"/>
      <c r="C70" s="60" t="s">
        <v>13</v>
      </c>
      <c r="D70" s="39">
        <f>D66+D69</f>
        <v>0</v>
      </c>
      <c r="E70" s="39">
        <f>E66+E69</f>
        <v>0</v>
      </c>
      <c r="F70" s="39">
        <f>F66+F69</f>
        <v>0</v>
      </c>
      <c r="G70" s="39">
        <f>G66+G69</f>
        <v>0</v>
      </c>
      <c r="H70" s="40"/>
      <c r="I70" s="58" t="s">
        <v>49</v>
      </c>
      <c r="J70" s="23"/>
      <c r="K70" s="5"/>
    </row>
    <row r="71" spans="2:11" ht="13.5" x14ac:dyDescent="0.7">
      <c r="B71" s="22"/>
      <c r="C71" s="48"/>
      <c r="D71" s="8"/>
      <c r="E71" s="8"/>
      <c r="F71" s="8"/>
      <c r="G71" s="8"/>
      <c r="H71" s="5"/>
      <c r="I71" s="46"/>
      <c r="J71" s="23"/>
      <c r="K71" s="5"/>
    </row>
    <row r="72" spans="2:11" ht="13.5" x14ac:dyDescent="0.7">
      <c r="B72" s="22"/>
      <c r="C72" s="49"/>
      <c r="D72" s="80" t="s">
        <v>27</v>
      </c>
      <c r="E72" s="80"/>
      <c r="F72" s="79">
        <f>D70+E70+F70+G70</f>
        <v>0</v>
      </c>
      <c r="G72" s="50"/>
      <c r="H72" s="53"/>
      <c r="I72" s="54" t="s">
        <v>49</v>
      </c>
      <c r="J72" s="23"/>
      <c r="K72" s="5"/>
    </row>
    <row r="73" spans="2:11" ht="13.5" x14ac:dyDescent="0.7">
      <c r="B73" s="22"/>
      <c r="C73" s="5"/>
      <c r="D73" s="1"/>
      <c r="E73" s="1"/>
      <c r="F73" s="1"/>
      <c r="G73" s="1"/>
      <c r="H73" s="5"/>
      <c r="I73" s="5"/>
      <c r="J73" s="23"/>
      <c r="K73" s="5"/>
    </row>
    <row r="74" spans="2:11" ht="13.5" x14ac:dyDescent="0.7">
      <c r="B74" s="22"/>
      <c r="C74" s="44" t="s">
        <v>20</v>
      </c>
      <c r="D74" s="61" t="s">
        <v>21</v>
      </c>
      <c r="E74" s="61" t="s">
        <v>19</v>
      </c>
      <c r="F74" s="61"/>
      <c r="G74" s="61" t="s">
        <v>22</v>
      </c>
      <c r="H74" s="62"/>
      <c r="I74" s="64"/>
      <c r="J74" s="23"/>
      <c r="K74" s="5"/>
    </row>
    <row r="75" spans="2:11" ht="13.5" x14ac:dyDescent="0.7">
      <c r="B75" s="22"/>
      <c r="C75" s="45" t="s">
        <v>23</v>
      </c>
      <c r="D75" s="1">
        <v>0</v>
      </c>
      <c r="E75" s="6">
        <v>125</v>
      </c>
      <c r="F75" s="1"/>
      <c r="G75" s="6">
        <f>D75*E75</f>
        <v>0</v>
      </c>
      <c r="H75" s="5"/>
      <c r="I75" s="46" t="s">
        <v>53</v>
      </c>
      <c r="J75" s="23"/>
      <c r="K75" s="5"/>
    </row>
    <row r="76" spans="2:11" ht="13.5" x14ac:dyDescent="0.7">
      <c r="B76" s="22"/>
      <c r="C76" s="45" t="s">
        <v>24</v>
      </c>
      <c r="D76" s="1">
        <v>0</v>
      </c>
      <c r="E76" s="6">
        <v>200</v>
      </c>
      <c r="F76" s="1"/>
      <c r="G76" s="6">
        <f t="shared" ref="G76:G80" si="9">D76*E76</f>
        <v>0</v>
      </c>
      <c r="H76" s="5"/>
      <c r="I76" s="46" t="s">
        <v>44</v>
      </c>
      <c r="J76" s="23"/>
      <c r="K76" s="5"/>
    </row>
    <row r="77" spans="2:11" ht="13.5" x14ac:dyDescent="0.7">
      <c r="B77" s="22"/>
      <c r="C77" s="45" t="s">
        <v>25</v>
      </c>
      <c r="D77" s="1">
        <v>0</v>
      </c>
      <c r="E77" s="6">
        <v>300</v>
      </c>
      <c r="F77" s="1"/>
      <c r="G77" s="6">
        <f t="shared" si="9"/>
        <v>0</v>
      </c>
      <c r="H77" s="5"/>
      <c r="I77" s="46" t="s">
        <v>44</v>
      </c>
      <c r="J77" s="23"/>
      <c r="K77" s="5"/>
    </row>
    <row r="78" spans="2:11" ht="13.5" x14ac:dyDescent="0.7">
      <c r="B78" s="22"/>
      <c r="C78" s="45" t="s">
        <v>26</v>
      </c>
      <c r="D78" s="1">
        <v>0</v>
      </c>
      <c r="E78" s="6">
        <v>50</v>
      </c>
      <c r="F78" s="1"/>
      <c r="G78" s="6">
        <f t="shared" si="9"/>
        <v>0</v>
      </c>
      <c r="H78" s="5"/>
      <c r="I78" s="46" t="s">
        <v>44</v>
      </c>
      <c r="J78" s="23"/>
      <c r="K78" s="5"/>
    </row>
    <row r="79" spans="2:11" ht="13.5" x14ac:dyDescent="0.7">
      <c r="B79" s="22"/>
      <c r="C79" s="45" t="s">
        <v>58</v>
      </c>
      <c r="D79" s="1">
        <f>IF(AND(0&lt;D75,D75&lt;10),1,ROUND(D75*0.1,0))</f>
        <v>0</v>
      </c>
      <c r="E79" s="6">
        <v>30000</v>
      </c>
      <c r="F79" s="1"/>
      <c r="G79" s="6">
        <f t="shared" si="9"/>
        <v>0</v>
      </c>
      <c r="H79" s="5"/>
      <c r="I79" s="46" t="s">
        <v>44</v>
      </c>
      <c r="J79" s="23"/>
      <c r="K79" s="5"/>
    </row>
    <row r="80" spans="2:11" ht="13.5" x14ac:dyDescent="0.7">
      <c r="B80" s="22"/>
      <c r="C80" s="45" t="s">
        <v>93</v>
      </c>
      <c r="D80" s="1">
        <v>0</v>
      </c>
      <c r="E80" s="6">
        <v>7500</v>
      </c>
      <c r="F80" s="1"/>
      <c r="G80" s="6">
        <f t="shared" si="9"/>
        <v>0</v>
      </c>
      <c r="H80" s="5"/>
      <c r="I80" s="46" t="s">
        <v>44</v>
      </c>
      <c r="J80" s="23"/>
      <c r="K80" s="5"/>
    </row>
    <row r="81" spans="2:11" ht="13.5" x14ac:dyDescent="0.7">
      <c r="B81" s="22"/>
      <c r="C81" s="45"/>
      <c r="D81" s="1"/>
      <c r="E81" s="1"/>
      <c r="F81" s="1"/>
      <c r="G81" s="1"/>
      <c r="H81" s="5"/>
      <c r="I81" s="46"/>
      <c r="J81" s="23"/>
      <c r="K81" s="5"/>
    </row>
    <row r="82" spans="2:11" s="4" customFormat="1" ht="13.5" x14ac:dyDescent="0.7">
      <c r="B82" s="24"/>
      <c r="C82" s="49"/>
      <c r="D82" s="80" t="s">
        <v>28</v>
      </c>
      <c r="E82" s="80"/>
      <c r="F82" s="79">
        <f>SUM(G75:G80)</f>
        <v>0</v>
      </c>
      <c r="G82" s="50"/>
      <c r="H82" s="53"/>
      <c r="I82" s="54" t="s">
        <v>49</v>
      </c>
      <c r="J82" s="25"/>
      <c r="K82" s="5"/>
    </row>
    <row r="83" spans="2:11" ht="13.5" x14ac:dyDescent="0.7">
      <c r="B83" s="22"/>
      <c r="C83" s="5"/>
      <c r="D83" s="1"/>
      <c r="E83" s="1"/>
      <c r="F83" s="1"/>
      <c r="G83" s="1"/>
      <c r="H83" s="5"/>
      <c r="I83" s="5"/>
      <c r="J83" s="23"/>
      <c r="K83" s="5"/>
    </row>
    <row r="84" spans="2:11" ht="13.5" x14ac:dyDescent="0.7">
      <c r="B84" s="22"/>
      <c r="C84" s="44" t="s">
        <v>29</v>
      </c>
      <c r="D84" s="61" t="s">
        <v>21</v>
      </c>
      <c r="E84" s="61" t="s">
        <v>35</v>
      </c>
      <c r="F84" s="61"/>
      <c r="G84" s="61" t="s">
        <v>22</v>
      </c>
      <c r="H84" s="62"/>
      <c r="I84" s="64"/>
      <c r="J84" s="23"/>
      <c r="K84" s="5"/>
    </row>
    <row r="85" spans="2:11" ht="13.5" x14ac:dyDescent="0.7">
      <c r="B85" s="22"/>
      <c r="C85" s="45" t="s">
        <v>30</v>
      </c>
      <c r="D85" s="1">
        <v>0</v>
      </c>
      <c r="E85" s="10">
        <v>40</v>
      </c>
      <c r="F85" s="1"/>
      <c r="G85" s="6">
        <f>D85*E85*50</f>
        <v>0</v>
      </c>
      <c r="H85" s="5"/>
      <c r="I85" s="46" t="s">
        <v>44</v>
      </c>
      <c r="J85" s="23"/>
      <c r="K85" s="5"/>
    </row>
    <row r="86" spans="2:11" ht="13.5" x14ac:dyDescent="0.7">
      <c r="B86" s="22"/>
      <c r="C86" s="45" t="s">
        <v>31</v>
      </c>
      <c r="D86" s="1">
        <v>0</v>
      </c>
      <c r="E86" s="10">
        <v>100</v>
      </c>
      <c r="F86" s="1"/>
      <c r="G86" s="33">
        <f t="shared" ref="G86" si="10">D86*E86*50</f>
        <v>0</v>
      </c>
      <c r="H86" s="5"/>
      <c r="I86" s="46" t="s">
        <v>44</v>
      </c>
      <c r="J86" s="23"/>
      <c r="K86" s="5"/>
    </row>
    <row r="87" spans="2:11" ht="13.5" x14ac:dyDescent="0.7">
      <c r="B87" s="22"/>
      <c r="C87" s="45" t="s">
        <v>32</v>
      </c>
      <c r="D87" s="36">
        <v>0</v>
      </c>
      <c r="E87" s="10">
        <v>50</v>
      </c>
      <c r="F87" s="1"/>
      <c r="G87" s="33">
        <f>(D87*E87)*50</f>
        <v>0</v>
      </c>
      <c r="H87" s="5"/>
      <c r="I87" s="46" t="s">
        <v>94</v>
      </c>
      <c r="J87" s="23"/>
      <c r="K87" s="5"/>
    </row>
    <row r="88" spans="2:11" ht="13.5" x14ac:dyDescent="0.7">
      <c r="B88" s="22"/>
      <c r="C88" s="45" t="s">
        <v>95</v>
      </c>
      <c r="D88" s="36">
        <f>ROUNDUP(D86*0.15,0)</f>
        <v>0</v>
      </c>
      <c r="E88" s="1">
        <v>100</v>
      </c>
      <c r="F88" s="1"/>
      <c r="G88" s="33">
        <f>(D88*E88)*50</f>
        <v>0</v>
      </c>
      <c r="H88" s="5"/>
      <c r="I88" s="46" t="s">
        <v>78</v>
      </c>
      <c r="J88" s="23"/>
      <c r="K88" s="5"/>
    </row>
    <row r="89" spans="2:11" s="4" customFormat="1" ht="13.5" x14ac:dyDescent="0.7">
      <c r="B89" s="24"/>
      <c r="C89" s="49"/>
      <c r="D89" s="80" t="s">
        <v>33</v>
      </c>
      <c r="E89" s="80"/>
      <c r="F89" s="79">
        <f>SUM(G85:G88)</f>
        <v>0</v>
      </c>
      <c r="G89" s="50"/>
      <c r="H89" s="53"/>
      <c r="I89" s="54" t="s">
        <v>49</v>
      </c>
      <c r="J89" s="25"/>
      <c r="K89" s="5"/>
    </row>
    <row r="90" spans="2:11" ht="13.5" x14ac:dyDescent="0.7">
      <c r="B90" s="22"/>
      <c r="C90" s="5"/>
      <c r="D90" s="5"/>
      <c r="E90" s="5"/>
      <c r="F90" s="5"/>
      <c r="G90" s="5"/>
      <c r="H90" s="5"/>
      <c r="I90" s="5"/>
      <c r="J90" s="23"/>
      <c r="K90" s="5"/>
    </row>
    <row r="91" spans="2:11" ht="13.5" x14ac:dyDescent="0.7">
      <c r="B91" s="22"/>
      <c r="C91" s="44" t="s">
        <v>54</v>
      </c>
      <c r="D91" s="61"/>
      <c r="E91" s="61"/>
      <c r="F91" s="61"/>
      <c r="G91" s="61"/>
      <c r="H91" s="62"/>
      <c r="I91" s="64"/>
      <c r="J91" s="23"/>
      <c r="K91" s="5"/>
    </row>
    <row r="92" spans="2:11" ht="13.5" x14ac:dyDescent="0.7">
      <c r="B92" s="22"/>
      <c r="C92" s="49" t="s">
        <v>55</v>
      </c>
      <c r="D92" s="56">
        <v>0.1</v>
      </c>
      <c r="E92" s="81">
        <f>(F25+F35+F61+F72+F82+F89)*D92</f>
        <v>0</v>
      </c>
      <c r="F92" s="50"/>
      <c r="G92" s="53"/>
      <c r="H92" s="53"/>
      <c r="I92" s="54" t="s">
        <v>96</v>
      </c>
      <c r="J92" s="23"/>
      <c r="K92" s="5"/>
    </row>
    <row r="93" spans="2:11" ht="18.75" customHeight="1" x14ac:dyDescent="0.6">
      <c r="B93" s="22"/>
      <c r="C93" s="12"/>
      <c r="D93" s="12"/>
      <c r="E93" s="12"/>
      <c r="F93" s="12"/>
      <c r="G93" s="12"/>
      <c r="H93" s="12"/>
      <c r="I93" s="12"/>
      <c r="J93" s="23"/>
      <c r="K93" s="12"/>
    </row>
    <row r="94" spans="2:11" s="16" customFormat="1" ht="43.5" customHeight="1" x14ac:dyDescent="0.75">
      <c r="B94" s="29"/>
      <c r="C94" s="3"/>
      <c r="D94" s="3"/>
      <c r="E94" s="77" t="s">
        <v>34</v>
      </c>
      <c r="F94" s="77"/>
      <c r="G94" s="18">
        <f>F25+F35+F61+F72+F82+F89+E92</f>
        <v>0</v>
      </c>
      <c r="H94" s="14"/>
      <c r="I94" s="14" t="s">
        <v>49</v>
      </c>
      <c r="J94" s="26"/>
      <c r="K94" s="14"/>
    </row>
    <row r="95" spans="2:11" s="16" customFormat="1" ht="29.25" customHeight="1" x14ac:dyDescent="0.8">
      <c r="B95" s="29"/>
      <c r="C95" s="38" t="s">
        <v>72</v>
      </c>
      <c r="D95" s="74"/>
      <c r="E95" s="74"/>
      <c r="F95" s="74"/>
      <c r="G95" s="74"/>
      <c r="H95" s="14"/>
      <c r="I95" s="69"/>
      <c r="J95" s="26"/>
      <c r="K95" s="14"/>
    </row>
    <row r="96" spans="2:11" s="16" customFormat="1" ht="12.75" customHeight="1" x14ac:dyDescent="0.75">
      <c r="B96" s="29"/>
      <c r="D96" s="73"/>
      <c r="E96" s="73"/>
      <c r="F96" s="73"/>
      <c r="G96" s="73"/>
      <c r="H96" s="14"/>
      <c r="I96" s="66" t="s">
        <v>74</v>
      </c>
      <c r="J96" s="26"/>
      <c r="K96" s="14"/>
    </row>
    <row r="97" spans="2:11" s="16" customFormat="1" ht="27" customHeight="1" x14ac:dyDescent="0.8">
      <c r="B97" s="29"/>
      <c r="C97" s="38" t="s">
        <v>73</v>
      </c>
      <c r="D97" s="74"/>
      <c r="E97" s="74"/>
      <c r="F97" s="74"/>
      <c r="G97" s="74"/>
      <c r="H97" s="14"/>
      <c r="I97" s="69"/>
      <c r="J97" s="26"/>
      <c r="K97" s="14"/>
    </row>
    <row r="98" spans="2:11" s="16" customFormat="1" ht="15" customHeight="1" x14ac:dyDescent="0.75">
      <c r="B98" s="29"/>
      <c r="D98" s="73"/>
      <c r="E98" s="73"/>
      <c r="F98" s="73"/>
      <c r="G98" s="73"/>
      <c r="H98" s="14"/>
      <c r="I98" s="66" t="s">
        <v>74</v>
      </c>
      <c r="J98" s="26"/>
      <c r="K98" s="14"/>
    </row>
    <row r="99" spans="2:11" ht="11.75" thickBot="1" x14ac:dyDescent="0.75">
      <c r="B99" s="27"/>
      <c r="C99" s="28"/>
      <c r="D99" s="28"/>
      <c r="E99" s="28"/>
      <c r="F99" s="28"/>
      <c r="G99" s="28"/>
      <c r="H99" s="28"/>
      <c r="I99" s="28" t="s">
        <v>97</v>
      </c>
      <c r="J99" s="32"/>
      <c r="K99" s="12"/>
    </row>
  </sheetData>
  <mergeCells count="12">
    <mergeCell ref="D96:G96"/>
    <mergeCell ref="D97:G97"/>
    <mergeCell ref="D95:G95"/>
    <mergeCell ref="D98:G98"/>
    <mergeCell ref="C3:J3"/>
    <mergeCell ref="E94:F94"/>
    <mergeCell ref="D25:E25"/>
    <mergeCell ref="D72:E72"/>
    <mergeCell ref="D82:E82"/>
    <mergeCell ref="D89:E89"/>
    <mergeCell ref="D35:E35"/>
    <mergeCell ref="D61:E61"/>
  </mergeCells>
  <pageMargins left="1" right="1" top="1" bottom="1" header="0.5" footer="0.5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TIA ROW Concept Estimate</vt:lpstr>
      <vt:lpstr>'TIA ROW Concept Estimate'!Print_Area</vt:lpstr>
    </vt:vector>
  </TitlesOfParts>
  <Company>Pond &amp;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Mark</dc:creator>
  <cp:lastModifiedBy>Brewer, Cheryl</cp:lastModifiedBy>
  <cp:lastPrinted>2022-01-17T19:36:40Z</cp:lastPrinted>
  <dcterms:created xsi:type="dcterms:W3CDTF">2014-01-22T15:46:41Z</dcterms:created>
  <dcterms:modified xsi:type="dcterms:W3CDTF">2023-01-18T13:17:09Z</dcterms:modified>
</cp:coreProperties>
</file>